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xcel Basics to Advance 2025\"/>
    </mc:Choice>
  </mc:AlternateContent>
  <xr:revisionPtr revIDLastSave="0" documentId="13_ncr:1_{D704832B-72DF-4C0E-B252-A1FD3D744F22}" xr6:coauthVersionLast="47" xr6:coauthVersionMax="47" xr10:uidLastSave="{00000000-0000-0000-0000-000000000000}"/>
  <bookViews>
    <workbookView xWindow="-110" yWindow="-110" windowWidth="19420" windowHeight="11020" activeTab="3" xr2:uid="{B7E0DD71-18E8-4AFD-B653-F8932879720E}"/>
  </bookViews>
  <sheets>
    <sheet name="VLOOKUP" sheetId="1" r:id="rId1"/>
    <sheet name="HLOOKUP" sheetId="2" r:id="rId2"/>
    <sheet name="INDEX AND MATCH" sheetId="3" r:id="rId3"/>
    <sheet name="XLOOKU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4" l="1"/>
  <c r="J9" i="4"/>
  <c r="J5" i="4"/>
  <c r="G5" i="3"/>
  <c r="B4" i="3"/>
  <c r="D15" i="2"/>
  <c r="D11" i="2"/>
  <c r="H8" i="1"/>
  <c r="H2" i="1"/>
  <c r="F25" i="4" l="1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C6" i="4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F5" i="4"/>
  <c r="C5" i="4"/>
  <c r="F4" i="4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E2" i="1"/>
</calcChain>
</file>

<file path=xl/sharedStrings.xml><?xml version="1.0" encoding="utf-8"?>
<sst xmlns="http://schemas.openxmlformats.org/spreadsheetml/2006/main" count="165" uniqueCount="68">
  <si>
    <t>Salesperson</t>
  </si>
  <si>
    <t>ID Number</t>
  </si>
  <si>
    <t>Date</t>
  </si>
  <si>
    <t>Sale Amount</t>
  </si>
  <si>
    <t>Commission</t>
  </si>
  <si>
    <t>Kennedi Singh</t>
  </si>
  <si>
    <t>Harley Fritz</t>
  </si>
  <si>
    <t>Nyla Novak</t>
  </si>
  <si>
    <t>David Rasmussen</t>
  </si>
  <si>
    <t>Ivan Hines</t>
  </si>
  <si>
    <t>Jonah Higgins</t>
  </si>
  <si>
    <t>Jordan Boone</t>
  </si>
  <si>
    <t>Kylee Townsend</t>
  </si>
  <si>
    <t>Nora Rollins</t>
  </si>
  <si>
    <t>Steven Michael</t>
  </si>
  <si>
    <t>Lucia Mckay</t>
  </si>
  <si>
    <t>Josue Roach</t>
  </si>
  <si>
    <t>Franklin Wright</t>
  </si>
  <si>
    <t>Alia Thornton</t>
  </si>
  <si>
    <t>Denzel Flores</t>
  </si>
  <si>
    <t>Bruno Cordova</t>
  </si>
  <si>
    <t>Jaylynn Knapp</t>
  </si>
  <si>
    <t>Bruce Rich</t>
  </si>
  <si>
    <t>Arturo Moore</t>
  </si>
  <si>
    <t>Bryce Carpenter</t>
  </si>
  <si>
    <t>Jaidyn Andersen</t>
  </si>
  <si>
    <t>Bill Smith</t>
  </si>
  <si>
    <t>Vlookup</t>
  </si>
  <si>
    <t>Xlookup</t>
  </si>
  <si>
    <t>Simple Index Match</t>
  </si>
  <si>
    <t>Country:</t>
  </si>
  <si>
    <t>Portugal</t>
  </si>
  <si>
    <t>Sales:</t>
  </si>
  <si>
    <t>Countries</t>
  </si>
  <si>
    <t>Sales</t>
  </si>
  <si>
    <t>Spain</t>
  </si>
  <si>
    <t>Italy</t>
  </si>
  <si>
    <t>France</t>
  </si>
  <si>
    <t>Belgium</t>
  </si>
  <si>
    <t>Holland</t>
  </si>
  <si>
    <t>Switzerland</t>
  </si>
  <si>
    <t>Austria</t>
  </si>
  <si>
    <t>Germany</t>
  </si>
  <si>
    <t>Bulgaria</t>
  </si>
  <si>
    <t>Greece</t>
  </si>
  <si>
    <t>Poland</t>
  </si>
  <si>
    <t>Norway</t>
  </si>
  <si>
    <t>Sweden</t>
  </si>
  <si>
    <t>Romania</t>
  </si>
  <si>
    <t>Iceland</t>
  </si>
  <si>
    <t>Finland</t>
  </si>
  <si>
    <t>Albania</t>
  </si>
  <si>
    <t>Serbia</t>
  </si>
  <si>
    <t>Ireland</t>
  </si>
  <si>
    <t>Multiple Criteria Index Match</t>
  </si>
  <si>
    <t>Month:</t>
  </si>
  <si>
    <t>January</t>
  </si>
  <si>
    <t>Country</t>
  </si>
  <si>
    <t>February</t>
  </si>
  <si>
    <t>March</t>
  </si>
  <si>
    <t>April</t>
  </si>
  <si>
    <t>May</t>
  </si>
  <si>
    <t>June</t>
  </si>
  <si>
    <t>July</t>
  </si>
  <si>
    <t>August</t>
  </si>
  <si>
    <t>Sales Amount</t>
  </si>
  <si>
    <t>Abdishakur</t>
  </si>
  <si>
    <t>Hussein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</si>
</sst>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"/>
    <numFmt numFmtId="165" formatCode="_(* #,##0_);_(* \(#,##0\);_(* &quot;-&quot;??_);_(@_)"/>
    <numFmt numFmtId="166" formatCode="mmm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0"/>
      <name val="Calibri (Body)"/>
    </font>
    <font>
      <b/>
      <sz val="11"/>
      <color theme="1"/>
      <name val="Calibri (Body)"/>
    </font>
    <font>
      <sz val="11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rgb="FF293D6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A3E68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0" xfId="0" applyFont="1" applyFill="1" applyAlignment="1">
      <alignment horizontal="center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4" fillId="3" borderId="0" xfId="0" applyFont="1" applyFill="1"/>
    <xf numFmtId="0" fontId="5" fillId="4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2" fillId="5" borderId="1" xfId="0" applyFont="1" applyFill="1" applyBorder="1" applyAlignment="1">
      <alignment horizontal="right"/>
    </xf>
    <xf numFmtId="165" fontId="6" fillId="5" borderId="1" xfId="0" applyNumberFormat="1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6" fontId="5" fillId="4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EA3DD-37E4-4DDE-9C01-474C5907C9DB}">
  <dimension ref="A1:H23"/>
  <sheetViews>
    <sheetView workbookViewId="0">
      <selection activeCell="H11" sqref="H11"/>
    </sheetView>
  </sheetViews>
  <sheetFormatPr defaultRowHeight="14.5"/>
  <cols>
    <col min="1" max="1" width="16.7265625" customWidth="1"/>
    <col min="2" max="2" width="10.453125" customWidth="1"/>
    <col min="3" max="3" width="11.54296875" customWidth="1"/>
    <col min="4" max="4" width="14.7265625" customWidth="1"/>
    <col min="5" max="5" width="13.54296875" customWidth="1"/>
    <col min="7" max="8" width="16.453125" customWidth="1"/>
  </cols>
  <sheetData>
    <row r="1" spans="1:8" ht="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0</v>
      </c>
      <c r="H1" s="1" t="s">
        <v>65</v>
      </c>
    </row>
    <row r="2" spans="1:8">
      <c r="A2" t="s">
        <v>5</v>
      </c>
      <c r="B2" s="2">
        <v>124300</v>
      </c>
      <c r="C2" s="3">
        <v>44754</v>
      </c>
      <c r="D2" s="4">
        <v>5436.33</v>
      </c>
      <c r="E2" s="4">
        <f>D2*0.2</f>
        <v>1087.2660000000001</v>
      </c>
      <c r="G2" t="s">
        <v>22</v>
      </c>
      <c r="H2" s="4">
        <f>VLOOKUP(G2,A2:E23,4,FALSE)</f>
        <v>6748.9833024388909</v>
      </c>
    </row>
    <row r="3" spans="1:8">
      <c r="A3" t="s">
        <v>6</v>
      </c>
      <c r="B3" s="2">
        <f>B2*1.2</f>
        <v>149160</v>
      </c>
      <c r="C3" s="3">
        <v>44751</v>
      </c>
      <c r="D3" s="4">
        <v>6197.4161999999997</v>
      </c>
      <c r="E3" s="4">
        <f t="shared" ref="E3:E23" si="0">D3*0.2</f>
        <v>1239.48324</v>
      </c>
    </row>
    <row r="4" spans="1:8">
      <c r="A4" t="s">
        <v>7</v>
      </c>
      <c r="B4" s="2">
        <f>B3*1.02</f>
        <v>152143.20000000001</v>
      </c>
      <c r="C4" s="3">
        <v>44753</v>
      </c>
      <c r="D4" s="4">
        <v>7065.0544679999994</v>
      </c>
      <c r="E4" s="4">
        <f t="shared" si="0"/>
        <v>1413.0108935999999</v>
      </c>
    </row>
    <row r="5" spans="1:8">
      <c r="A5" t="s">
        <v>8</v>
      </c>
      <c r="B5" s="2">
        <f>B4*0.8</f>
        <v>121714.56000000001</v>
      </c>
      <c r="C5" s="3">
        <v>44748</v>
      </c>
      <c r="D5" s="4">
        <v>8054.1620935199981</v>
      </c>
      <c r="E5" s="4">
        <f t="shared" si="0"/>
        <v>1610.8324187039998</v>
      </c>
    </row>
    <row r="6" spans="1:8">
      <c r="A6" t="s">
        <v>9</v>
      </c>
      <c r="B6" s="2">
        <f>B5*0.9</f>
        <v>109543.10400000001</v>
      </c>
      <c r="C6" s="3">
        <v>44752</v>
      </c>
      <c r="D6" s="4">
        <v>9181.7447866127968</v>
      </c>
      <c r="E6" s="4">
        <f t="shared" si="0"/>
        <v>1836.3489573225595</v>
      </c>
    </row>
    <row r="7" spans="1:8" ht="16">
      <c r="A7" t="s">
        <v>10</v>
      </c>
      <c r="B7" s="2">
        <f>B6*1.1</f>
        <v>120497.41440000002</v>
      </c>
      <c r="C7" s="3">
        <v>44755</v>
      </c>
      <c r="D7" s="4">
        <v>10467.189056738587</v>
      </c>
      <c r="E7" s="4">
        <f t="shared" si="0"/>
        <v>2093.4378113477173</v>
      </c>
      <c r="G7" s="1" t="s">
        <v>0</v>
      </c>
      <c r="H7" s="1" t="s">
        <v>4</v>
      </c>
    </row>
    <row r="8" spans="1:8">
      <c r="A8" t="s">
        <v>11</v>
      </c>
      <c r="B8" s="2">
        <f>B7*1.02</f>
        <v>122907.36268800002</v>
      </c>
      <c r="C8" s="3">
        <v>44757</v>
      </c>
      <c r="D8" s="4">
        <v>2446.3485000000001</v>
      </c>
      <c r="E8" s="4">
        <f t="shared" si="0"/>
        <v>489.26970000000006</v>
      </c>
      <c r="G8" t="s">
        <v>23</v>
      </c>
      <c r="H8" s="2">
        <f>VLOOKUP(G8,A2:E23,5,FALSE)</f>
        <v>1754.7356586341118</v>
      </c>
    </row>
    <row r="9" spans="1:8">
      <c r="A9" t="s">
        <v>12</v>
      </c>
      <c r="B9" s="2">
        <f>B8*0.8</f>
        <v>98325.890150400024</v>
      </c>
      <c r="C9" s="3">
        <v>44754</v>
      </c>
      <c r="D9" s="4">
        <v>2690.9833500000004</v>
      </c>
      <c r="E9" s="4">
        <f t="shared" si="0"/>
        <v>538.19667000000015</v>
      </c>
    </row>
    <row r="10" spans="1:8">
      <c r="A10" t="s">
        <v>13</v>
      </c>
      <c r="B10" s="2">
        <f>B9*0.9</f>
        <v>88493.30113536003</v>
      </c>
      <c r="C10" s="3">
        <v>44756</v>
      </c>
      <c r="D10" s="4">
        <v>2960.0816850000001</v>
      </c>
      <c r="E10" s="4">
        <f t="shared" si="0"/>
        <v>592.01633700000002</v>
      </c>
    </row>
    <row r="11" spans="1:8">
      <c r="A11" t="s">
        <v>14</v>
      </c>
      <c r="B11" s="2">
        <f>B10*1.1</f>
        <v>97342.631248896039</v>
      </c>
      <c r="C11" s="3">
        <v>44751</v>
      </c>
      <c r="D11" s="4">
        <v>3256.0898535000001</v>
      </c>
      <c r="E11" s="4">
        <f t="shared" si="0"/>
        <v>651.21797070000002</v>
      </c>
    </row>
    <row r="12" spans="1:8">
      <c r="A12" t="s">
        <v>15</v>
      </c>
      <c r="B12" s="2">
        <f>B11*1.02</f>
        <v>99289.483873873964</v>
      </c>
      <c r="C12" s="3">
        <v>44755</v>
      </c>
      <c r="D12" s="4">
        <v>3581.6988388500008</v>
      </c>
      <c r="E12" s="4">
        <f t="shared" si="0"/>
        <v>716.33976777000021</v>
      </c>
    </row>
    <row r="13" spans="1:8">
      <c r="A13" t="s">
        <v>16</v>
      </c>
      <c r="B13" s="2">
        <f>B12*0.8</f>
        <v>79431.587099099183</v>
      </c>
      <c r="C13" s="3">
        <v>44758</v>
      </c>
      <c r="D13" s="4">
        <v>3939.8687227350015</v>
      </c>
      <c r="E13" s="4">
        <f t="shared" si="0"/>
        <v>787.97374454700036</v>
      </c>
    </row>
    <row r="14" spans="1:8">
      <c r="A14" t="s">
        <v>17</v>
      </c>
      <c r="B14" s="2">
        <f>B13*0.9</f>
        <v>71488.42838918927</v>
      </c>
      <c r="C14" s="3">
        <v>44760</v>
      </c>
      <c r="D14" s="4">
        <v>4333.855595008502</v>
      </c>
      <c r="E14" s="4">
        <f t="shared" si="0"/>
        <v>866.77111900170041</v>
      </c>
    </row>
    <row r="15" spans="1:8">
      <c r="A15" t="s">
        <v>18</v>
      </c>
      <c r="B15" s="2">
        <f>B14*1.1</f>
        <v>78637.271228108206</v>
      </c>
      <c r="C15" s="3">
        <v>44757</v>
      </c>
      <c r="D15" s="4">
        <v>4767.2411545093528</v>
      </c>
      <c r="E15" s="4">
        <f t="shared" si="0"/>
        <v>953.4482309018706</v>
      </c>
    </row>
    <row r="16" spans="1:8">
      <c r="A16" t="s">
        <v>19</v>
      </c>
      <c r="B16" s="2">
        <f>B15*1.02</f>
        <v>80210.016652670369</v>
      </c>
      <c r="C16" s="3">
        <v>44759</v>
      </c>
      <c r="D16" s="4">
        <v>5243.9652699602884</v>
      </c>
      <c r="E16" s="4">
        <f t="shared" si="0"/>
        <v>1048.7930539920578</v>
      </c>
    </row>
    <row r="17" spans="1:5">
      <c r="A17" t="s">
        <v>20</v>
      </c>
      <c r="B17" s="2">
        <f>B16*0.8</f>
        <v>64168.013322136299</v>
      </c>
      <c r="C17" s="3">
        <v>44754</v>
      </c>
      <c r="D17" s="4">
        <v>5768.3617969563174</v>
      </c>
      <c r="E17" s="4">
        <f t="shared" si="0"/>
        <v>1153.6723593912636</v>
      </c>
    </row>
    <row r="18" spans="1:5">
      <c r="A18" t="s">
        <v>21</v>
      </c>
      <c r="B18" s="2">
        <f>B17*0.9</f>
        <v>57751.211989922667</v>
      </c>
      <c r="C18" s="3">
        <v>44758</v>
      </c>
      <c r="D18" s="4">
        <v>5191.525617260686</v>
      </c>
      <c r="E18" s="4">
        <f t="shared" si="0"/>
        <v>1038.3051234521372</v>
      </c>
    </row>
    <row r="19" spans="1:5">
      <c r="A19" t="s">
        <v>22</v>
      </c>
      <c r="B19" s="2">
        <f>B18*1.1</f>
        <v>63526.333188914941</v>
      </c>
      <c r="C19" s="3">
        <v>44761</v>
      </c>
      <c r="D19" s="4">
        <v>6748.9833024388909</v>
      </c>
      <c r="E19" s="4">
        <f t="shared" si="0"/>
        <v>1349.7966604877784</v>
      </c>
    </row>
    <row r="20" spans="1:5">
      <c r="A20" t="s">
        <v>23</v>
      </c>
      <c r="B20" s="2">
        <f>B19*1.02</f>
        <v>64796.85985269324</v>
      </c>
      <c r="C20" s="3">
        <v>44763</v>
      </c>
      <c r="D20" s="4">
        <v>8773.6782931705584</v>
      </c>
      <c r="E20" s="4">
        <f t="shared" si="0"/>
        <v>1754.7356586341118</v>
      </c>
    </row>
    <row r="21" spans="1:5">
      <c r="A21" t="s">
        <v>24</v>
      </c>
      <c r="B21" s="2">
        <f>B20*0.8</f>
        <v>51837.487882154594</v>
      </c>
      <c r="C21" s="3">
        <v>44760</v>
      </c>
      <c r="D21" s="4">
        <v>11405.781781121728</v>
      </c>
      <c r="E21" s="4">
        <f t="shared" si="0"/>
        <v>2281.1563562243459</v>
      </c>
    </row>
    <row r="22" spans="1:5">
      <c r="A22" t="s">
        <v>25</v>
      </c>
      <c r="B22" s="2">
        <f>B21*0.9</f>
        <v>46653.739093939133</v>
      </c>
      <c r="C22" s="3">
        <v>44762</v>
      </c>
      <c r="D22" s="4">
        <v>6650</v>
      </c>
      <c r="E22" s="4">
        <f t="shared" si="0"/>
        <v>1330</v>
      </c>
    </row>
    <row r="23" spans="1:5">
      <c r="A23" t="s">
        <v>26</v>
      </c>
      <c r="B23" s="2">
        <f>B22*1.1</f>
        <v>51319.113003333048</v>
      </c>
      <c r="C23" s="3">
        <v>44757</v>
      </c>
      <c r="D23" s="4">
        <v>7341</v>
      </c>
      <c r="E23" s="4">
        <f t="shared" si="0"/>
        <v>1468.2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A2051-2D0B-4ECF-9C03-1A61AE8AF7AD}">
  <dimension ref="C3:Y15"/>
  <sheetViews>
    <sheetView workbookViewId="0">
      <selection activeCell="D15" sqref="D15"/>
    </sheetView>
  </sheetViews>
  <sheetFormatPr defaultRowHeight="14.5"/>
  <cols>
    <col min="3" max="3" width="13.7265625" customWidth="1"/>
    <col min="4" max="4" width="13.08984375" customWidth="1"/>
    <col min="5" max="6" width="10.08984375" bestFit="1" customWidth="1"/>
    <col min="7" max="7" width="15.1796875" bestFit="1" customWidth="1"/>
    <col min="8" max="8" width="10.08984375" bestFit="1" customWidth="1"/>
    <col min="9" max="9" width="11.7265625" bestFit="1" customWidth="1"/>
    <col min="10" max="10" width="11.54296875" bestFit="1" customWidth="1"/>
    <col min="11" max="11" width="13.6328125" bestFit="1" customWidth="1"/>
    <col min="12" max="12" width="10.453125" bestFit="1" customWidth="1"/>
    <col min="13" max="13" width="13.08984375" bestFit="1" customWidth="1"/>
    <col min="14" max="14" width="10.7265625" bestFit="1" customWidth="1"/>
    <col min="15" max="15" width="10.81640625" bestFit="1" customWidth="1"/>
    <col min="16" max="16" width="13" bestFit="1" customWidth="1"/>
    <col min="17" max="17" width="11.36328125" bestFit="1" customWidth="1"/>
    <col min="18" max="18" width="11.7265625" bestFit="1" customWidth="1"/>
    <col min="19" max="19" width="12.6328125" bestFit="1" customWidth="1"/>
    <col min="20" max="20" width="11.90625" bestFit="1" customWidth="1"/>
    <col min="21" max="21" width="10.08984375" bestFit="1" customWidth="1"/>
    <col min="22" max="22" width="11.26953125" bestFit="1" customWidth="1"/>
    <col min="23" max="23" width="14" bestFit="1" customWidth="1"/>
    <col min="24" max="24" width="13.81640625" bestFit="1" customWidth="1"/>
    <col min="25" max="25" width="10.08984375" bestFit="1" customWidth="1"/>
  </cols>
  <sheetData>
    <row r="3" spans="3:25" ht="16">
      <c r="C3" s="5" t="s">
        <v>0</v>
      </c>
      <c r="D3" t="s">
        <v>66</v>
      </c>
      <c r="E3" t="s">
        <v>6</v>
      </c>
      <c r="F3" t="s">
        <v>7</v>
      </c>
      <c r="G3" t="s">
        <v>67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  <c r="V3" t="s">
        <v>23</v>
      </c>
      <c r="W3" t="s">
        <v>24</v>
      </c>
      <c r="X3" t="s">
        <v>25</v>
      </c>
      <c r="Y3" t="s">
        <v>26</v>
      </c>
    </row>
    <row r="4" spans="3:25" ht="16">
      <c r="C4" s="5" t="s">
        <v>1</v>
      </c>
      <c r="D4" s="2">
        <v>124300</v>
      </c>
      <c r="E4" s="2">
        <v>149160</v>
      </c>
      <c r="F4" s="2">
        <v>152143.20000000001</v>
      </c>
      <c r="G4" s="2">
        <v>121714.56000000001</v>
      </c>
      <c r="H4" s="2">
        <v>109543.10400000001</v>
      </c>
      <c r="I4" s="2">
        <v>120497.41440000002</v>
      </c>
      <c r="J4" s="2">
        <v>122907.36268800002</v>
      </c>
      <c r="K4" s="2">
        <v>98325.890150400024</v>
      </c>
      <c r="L4" s="2">
        <v>88493.30113536003</v>
      </c>
      <c r="M4" s="2">
        <v>97342.631248896039</v>
      </c>
      <c r="N4" s="2">
        <v>99289.483873873964</v>
      </c>
      <c r="O4" s="2">
        <v>79431.587099099183</v>
      </c>
      <c r="P4" s="2">
        <v>71488.42838918927</v>
      </c>
      <c r="Q4" s="2">
        <v>78637.271228108206</v>
      </c>
      <c r="R4" s="2">
        <v>80210.016652670369</v>
      </c>
      <c r="S4" s="2">
        <v>64168.013322136299</v>
      </c>
      <c r="T4" s="2">
        <v>57751.211989922667</v>
      </c>
      <c r="U4" s="2">
        <v>63526.333188914941</v>
      </c>
      <c r="V4" s="2">
        <v>64796.85985269324</v>
      </c>
      <c r="W4" s="2">
        <v>51837.487882154594</v>
      </c>
      <c r="X4" s="2">
        <v>46653.739093939133</v>
      </c>
      <c r="Y4" s="2">
        <v>51319.113003333048</v>
      </c>
    </row>
    <row r="5" spans="3:25" ht="28" customHeight="1">
      <c r="C5" s="5" t="s">
        <v>2</v>
      </c>
      <c r="D5" s="3">
        <v>44754</v>
      </c>
      <c r="E5" s="3">
        <v>44751</v>
      </c>
      <c r="F5" s="3">
        <v>44753</v>
      </c>
      <c r="G5" s="3">
        <v>44748</v>
      </c>
      <c r="H5" s="3">
        <v>44752</v>
      </c>
      <c r="I5" s="3">
        <v>44755</v>
      </c>
      <c r="J5" s="3">
        <v>44757</v>
      </c>
      <c r="K5" s="3">
        <v>44754</v>
      </c>
      <c r="L5" s="3">
        <v>44756</v>
      </c>
      <c r="M5" s="3">
        <v>44751</v>
      </c>
      <c r="N5" s="3">
        <v>44755</v>
      </c>
      <c r="O5" s="3">
        <v>44758</v>
      </c>
      <c r="P5" s="3">
        <v>44760</v>
      </c>
      <c r="Q5" s="3">
        <v>44757</v>
      </c>
      <c r="R5" s="3">
        <v>44759</v>
      </c>
      <c r="S5" s="3">
        <v>44754</v>
      </c>
      <c r="T5" s="3">
        <v>44758</v>
      </c>
      <c r="U5" s="3">
        <v>44761</v>
      </c>
      <c r="V5" s="3">
        <v>44763</v>
      </c>
      <c r="W5" s="3">
        <v>44760</v>
      </c>
      <c r="X5" s="3">
        <v>44762</v>
      </c>
      <c r="Y5" s="3">
        <v>44757</v>
      </c>
    </row>
    <row r="6" spans="3:25" ht="16">
      <c r="C6" s="5" t="s">
        <v>3</v>
      </c>
      <c r="D6" s="4">
        <v>5436.33</v>
      </c>
      <c r="E6" s="4">
        <v>6197.4161999999997</v>
      </c>
      <c r="F6" s="4">
        <v>7065.0544679999994</v>
      </c>
      <c r="G6" s="4">
        <v>8054.1620935199981</v>
      </c>
      <c r="H6" s="4">
        <v>9181.7447866127968</v>
      </c>
      <c r="I6" s="4">
        <v>10467.189056738587</v>
      </c>
      <c r="J6" s="4">
        <v>2446.3485000000001</v>
      </c>
      <c r="K6" s="4">
        <v>2690.9833500000004</v>
      </c>
      <c r="L6" s="4">
        <v>2960.0816850000001</v>
      </c>
      <c r="M6" s="4">
        <v>3256.0898535000001</v>
      </c>
      <c r="N6" s="4">
        <v>3581.6988388500008</v>
      </c>
      <c r="O6" s="4">
        <v>3939.8687227350015</v>
      </c>
      <c r="P6" s="4">
        <v>4333.855595008502</v>
      </c>
      <c r="Q6" s="4">
        <v>4767.2411545093528</v>
      </c>
      <c r="R6" s="4">
        <v>5243.9652699602884</v>
      </c>
      <c r="S6" s="4">
        <v>5768.3617969563174</v>
      </c>
      <c r="T6" s="4">
        <v>5191.525617260686</v>
      </c>
      <c r="U6" s="4">
        <v>6748.9833024388909</v>
      </c>
      <c r="V6" s="4">
        <v>8773.6782931705584</v>
      </c>
      <c r="W6" s="4">
        <v>11405.781781121728</v>
      </c>
      <c r="X6" s="4">
        <v>6650</v>
      </c>
      <c r="Y6" s="4">
        <v>7341</v>
      </c>
    </row>
    <row r="7" spans="3:25" ht="16">
      <c r="C7" s="5" t="s">
        <v>4</v>
      </c>
      <c r="D7" s="4">
        <v>1087.2660000000001</v>
      </c>
      <c r="E7" s="4">
        <v>1239.48324</v>
      </c>
      <c r="F7" s="4">
        <v>1413.0108935999999</v>
      </c>
      <c r="G7" s="4">
        <v>1610.8324187039998</v>
      </c>
      <c r="H7" s="4">
        <v>1836.3489573225595</v>
      </c>
      <c r="I7" s="4">
        <v>2093.4378113477173</v>
      </c>
      <c r="J7" s="4">
        <v>489.26970000000006</v>
      </c>
      <c r="K7" s="4">
        <v>538.19667000000015</v>
      </c>
      <c r="L7" s="4">
        <v>592.01633700000002</v>
      </c>
      <c r="M7" s="4">
        <v>651.21797070000002</v>
      </c>
      <c r="N7" s="4">
        <v>716.33976777000021</v>
      </c>
      <c r="O7" s="4">
        <v>787.97374454700036</v>
      </c>
      <c r="P7" s="4">
        <v>866.77111900170041</v>
      </c>
      <c r="Q7" s="4">
        <v>953.4482309018706</v>
      </c>
      <c r="R7" s="4">
        <v>1048.7930539920578</v>
      </c>
      <c r="S7" s="4">
        <v>1153.6723593912636</v>
      </c>
      <c r="T7" s="4">
        <v>1038.3051234521372</v>
      </c>
      <c r="U7" s="4">
        <v>1349.7966604877784</v>
      </c>
      <c r="V7" s="4">
        <v>1754.7356586341118</v>
      </c>
      <c r="W7" s="4">
        <v>2281.1563562243459</v>
      </c>
      <c r="X7" s="4">
        <v>1330</v>
      </c>
      <c r="Y7" s="4">
        <v>1468.2</v>
      </c>
    </row>
    <row r="10" spans="3:25" ht="16">
      <c r="C10" s="5" t="s">
        <v>0</v>
      </c>
      <c r="D10" s="5" t="s">
        <v>4</v>
      </c>
    </row>
    <row r="11" spans="3:25">
      <c r="C11" t="s">
        <v>66</v>
      </c>
      <c r="D11" s="4">
        <f>HLOOKUP(C11,D3:Y7,5,FALSE)</f>
        <v>1087.2660000000001</v>
      </c>
    </row>
    <row r="14" spans="3:25" ht="16">
      <c r="C14" s="5" t="s">
        <v>0</v>
      </c>
      <c r="D14" s="5" t="s">
        <v>65</v>
      </c>
    </row>
    <row r="15" spans="3:25">
      <c r="C15" t="s">
        <v>66</v>
      </c>
      <c r="D15">
        <f>HLOOKUP(C15,D3:Y7,4,FALSE)</f>
        <v>5436.33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06684-C2C2-4997-9437-BC96004402A1}">
  <dimension ref="A2:M27"/>
  <sheetViews>
    <sheetView workbookViewId="0">
      <selection activeCell="H10" sqref="H10"/>
    </sheetView>
  </sheetViews>
  <sheetFormatPr defaultRowHeight="14.5"/>
  <cols>
    <col min="1" max="1" width="16.90625" customWidth="1"/>
    <col min="2" max="2" width="15.81640625" customWidth="1"/>
    <col min="5" max="5" width="5" customWidth="1"/>
    <col min="6" max="6" width="17.36328125" customWidth="1"/>
    <col min="7" max="13" width="9.1796875" bestFit="1" customWidth="1"/>
  </cols>
  <sheetData>
    <row r="2" spans="1:13">
      <c r="A2" s="11" t="s">
        <v>29</v>
      </c>
      <c r="B2" s="11"/>
      <c r="F2" s="11" t="s">
        <v>54</v>
      </c>
      <c r="G2" s="11"/>
    </row>
    <row r="3" spans="1:13">
      <c r="A3" s="12" t="s">
        <v>30</v>
      </c>
      <c r="B3" s="12" t="s">
        <v>44</v>
      </c>
      <c r="F3" s="12" t="s">
        <v>30</v>
      </c>
      <c r="G3" s="12" t="s">
        <v>37</v>
      </c>
    </row>
    <row r="4" spans="1:13">
      <c r="A4" s="13" t="s">
        <v>32</v>
      </c>
      <c r="B4" s="14">
        <f>INDEX(B7:B26,MATCH(B3,A7:A26,0))</f>
        <v>80887.023360000007</v>
      </c>
      <c r="F4" s="12" t="s">
        <v>55</v>
      </c>
      <c r="G4" s="12" t="s">
        <v>59</v>
      </c>
    </row>
    <row r="5" spans="1:13">
      <c r="F5" s="13" t="s">
        <v>32</v>
      </c>
      <c r="G5" s="14">
        <f>INDEX(F8:M27,MATCH(G3,E8:E27,0),MATCH(G4,F7:M7,0))</f>
        <v>139174.30800000002</v>
      </c>
    </row>
    <row r="6" spans="1:13">
      <c r="A6" s="15" t="s">
        <v>33</v>
      </c>
      <c r="B6" s="16" t="s">
        <v>34</v>
      </c>
    </row>
    <row r="7" spans="1:13">
      <c r="A7" s="17" t="s">
        <v>35</v>
      </c>
      <c r="B7" s="18">
        <v>92799</v>
      </c>
      <c r="E7" s="15" t="s">
        <v>57</v>
      </c>
      <c r="F7" s="16" t="s">
        <v>56</v>
      </c>
      <c r="G7" s="16" t="s">
        <v>58</v>
      </c>
      <c r="H7" s="16" t="s">
        <v>59</v>
      </c>
      <c r="I7" s="16" t="s">
        <v>60</v>
      </c>
      <c r="J7" s="16" t="s">
        <v>61</v>
      </c>
      <c r="K7" s="16" t="s">
        <v>62</v>
      </c>
      <c r="L7" s="16" t="s">
        <v>63</v>
      </c>
      <c r="M7" s="16" t="s">
        <v>64</v>
      </c>
    </row>
    <row r="8" spans="1:13">
      <c r="A8" s="17" t="s">
        <v>36</v>
      </c>
      <c r="B8" s="18">
        <v>666566</v>
      </c>
      <c r="E8" s="17" t="s">
        <v>35</v>
      </c>
      <c r="F8" s="18">
        <v>92799</v>
      </c>
      <c r="G8" s="18">
        <v>100222.92000000001</v>
      </c>
      <c r="H8" s="18">
        <v>130289.79600000002</v>
      </c>
      <c r="I8" s="18">
        <v>110746.32660000001</v>
      </c>
      <c r="J8" s="18">
        <v>104101.54700400001</v>
      </c>
      <c r="K8" s="18">
        <v>116593.73264448001</v>
      </c>
      <c r="L8" s="18">
        <v>130584.98056181763</v>
      </c>
      <c r="M8" s="18">
        <v>146255.17822923575</v>
      </c>
    </row>
    <row r="9" spans="1:13">
      <c r="A9" s="17" t="s">
        <v>37</v>
      </c>
      <c r="B9" s="18">
        <v>99127</v>
      </c>
      <c r="E9" s="17" t="s">
        <v>36</v>
      </c>
      <c r="F9" s="18">
        <v>666566</v>
      </c>
      <c r="G9" s="18">
        <v>719891.28</v>
      </c>
      <c r="H9" s="18">
        <v>683896.71600000001</v>
      </c>
      <c r="I9" s="18">
        <v>649701.88020000001</v>
      </c>
      <c r="J9" s="18">
        <v>617216.78619000001</v>
      </c>
      <c r="K9" s="18">
        <v>586355.94688049995</v>
      </c>
      <c r="L9" s="18">
        <v>557038.14953647496</v>
      </c>
      <c r="M9" s="18">
        <v>529186.24205965118</v>
      </c>
    </row>
    <row r="10" spans="1:13">
      <c r="A10" s="17" t="s">
        <v>31</v>
      </c>
      <c r="B10" s="18">
        <v>65468</v>
      </c>
      <c r="E10" s="17" t="s">
        <v>37</v>
      </c>
      <c r="F10" s="18">
        <v>99127</v>
      </c>
      <c r="G10" s="18">
        <v>107057.16</v>
      </c>
      <c r="H10" s="18">
        <v>139174.30800000002</v>
      </c>
      <c r="I10" s="18">
        <v>118298.16180000002</v>
      </c>
      <c r="J10" s="18">
        <v>111200.27209200001</v>
      </c>
      <c r="K10" s="18">
        <v>124544.30474304003</v>
      </c>
      <c r="L10" s="18">
        <v>107057.16</v>
      </c>
      <c r="M10" s="18">
        <v>139174.30800000002</v>
      </c>
    </row>
    <row r="11" spans="1:13">
      <c r="A11" s="17" t="s">
        <v>38</v>
      </c>
      <c r="B11" s="18">
        <v>18856</v>
      </c>
      <c r="E11" s="17" t="s">
        <v>31</v>
      </c>
      <c r="F11" s="18">
        <v>65468</v>
      </c>
      <c r="G11" s="18">
        <v>70705.440000000002</v>
      </c>
      <c r="H11" s="18">
        <v>91917.072</v>
      </c>
      <c r="I11" s="18">
        <v>78129.511199999994</v>
      </c>
      <c r="J11" s="18">
        <v>73441.740527999995</v>
      </c>
      <c r="K11" s="18">
        <v>82254.749391360005</v>
      </c>
      <c r="L11" s="18">
        <v>90480.224330496014</v>
      </c>
      <c r="M11" s="18">
        <v>99528.246763545627</v>
      </c>
    </row>
    <row r="12" spans="1:13">
      <c r="A12" s="17" t="s">
        <v>39</v>
      </c>
      <c r="B12" s="18">
        <v>7648</v>
      </c>
      <c r="E12" s="17" t="s">
        <v>38</v>
      </c>
      <c r="F12" s="18">
        <v>18856</v>
      </c>
      <c r="G12" s="18">
        <v>20364.48</v>
      </c>
      <c r="H12" s="18">
        <v>26473.824000000001</v>
      </c>
      <c r="I12" s="18">
        <v>22502.750400000001</v>
      </c>
      <c r="J12" s="18">
        <v>21152.585375999999</v>
      </c>
      <c r="K12" s="18">
        <v>23690.895621120002</v>
      </c>
      <c r="L12" s="18">
        <v>20137.261277952002</v>
      </c>
      <c r="M12" s="18">
        <v>17116.672086259201</v>
      </c>
    </row>
    <row r="13" spans="1:13">
      <c r="A13" s="17" t="s">
        <v>40</v>
      </c>
      <c r="B13" s="18">
        <v>9865</v>
      </c>
      <c r="E13" s="17" t="s">
        <v>39</v>
      </c>
      <c r="F13" s="18">
        <v>7648</v>
      </c>
      <c r="G13" s="18">
        <v>8259.84</v>
      </c>
      <c r="H13" s="18">
        <v>10737.792000000001</v>
      </c>
      <c r="I13" s="18">
        <v>9127.1232</v>
      </c>
      <c r="J13" s="18">
        <v>8579.4958079999997</v>
      </c>
      <c r="K13" s="18">
        <v>9609.0353049599998</v>
      </c>
      <c r="L13" s="18">
        <v>10089.487070208001</v>
      </c>
      <c r="M13" s="18">
        <v>10190.381940910082</v>
      </c>
    </row>
    <row r="14" spans="1:13">
      <c r="A14" s="17" t="s">
        <v>41</v>
      </c>
      <c r="B14" s="18">
        <v>11061</v>
      </c>
      <c r="E14" s="17" t="s">
        <v>40</v>
      </c>
      <c r="F14" s="18">
        <v>9865</v>
      </c>
      <c r="G14" s="18">
        <v>10654.2</v>
      </c>
      <c r="H14" s="18">
        <v>13850.460000000001</v>
      </c>
      <c r="I14" s="18">
        <v>11772.891</v>
      </c>
      <c r="J14" s="18">
        <v>11066.517539999999</v>
      </c>
      <c r="K14" s="18">
        <v>12394.4996448</v>
      </c>
      <c r="L14" s="18">
        <v>9865</v>
      </c>
      <c r="M14" s="18">
        <v>10654.2</v>
      </c>
    </row>
    <row r="15" spans="1:13">
      <c r="A15" s="17" t="s">
        <v>42</v>
      </c>
      <c r="B15" s="18">
        <v>78305</v>
      </c>
      <c r="E15" s="17" t="s">
        <v>41</v>
      </c>
      <c r="F15" s="18">
        <v>11061</v>
      </c>
      <c r="G15" s="18">
        <v>11945.880000000001</v>
      </c>
      <c r="H15" s="18">
        <v>15529.644000000002</v>
      </c>
      <c r="I15" s="18">
        <v>13200.197400000001</v>
      </c>
      <c r="J15" s="18">
        <v>12408.185556</v>
      </c>
      <c r="K15" s="18">
        <v>13897.167822720001</v>
      </c>
      <c r="L15" s="18">
        <v>11061</v>
      </c>
      <c r="M15" s="18">
        <v>11945.880000000001</v>
      </c>
    </row>
    <row r="16" spans="1:13">
      <c r="A16" s="17" t="s">
        <v>43</v>
      </c>
      <c r="B16" s="18">
        <v>122473.39104000002</v>
      </c>
      <c r="E16" s="17" t="s">
        <v>42</v>
      </c>
      <c r="F16" s="18">
        <v>78305</v>
      </c>
      <c r="G16" s="18">
        <v>84569.400000000009</v>
      </c>
      <c r="H16" s="18">
        <v>109940.22000000002</v>
      </c>
      <c r="I16" s="18">
        <v>93449.187000000005</v>
      </c>
      <c r="J16" s="18">
        <v>87842.235780000003</v>
      </c>
      <c r="K16" s="18">
        <v>98383.304073600011</v>
      </c>
      <c r="L16" s="18">
        <v>96415.637992128002</v>
      </c>
      <c r="M16" s="18">
        <v>94487.325232285439</v>
      </c>
    </row>
    <row r="17" spans="1:13">
      <c r="A17" s="17" t="s">
        <v>44</v>
      </c>
      <c r="B17" s="18">
        <v>80887.023360000007</v>
      </c>
      <c r="E17" s="17" t="s">
        <v>43</v>
      </c>
      <c r="F17" s="18">
        <v>122473.39104000002</v>
      </c>
      <c r="G17" s="18">
        <v>104102.38238400001</v>
      </c>
      <c r="H17" s="18">
        <v>9865</v>
      </c>
      <c r="I17" s="18">
        <v>10654.2</v>
      </c>
      <c r="J17" s="18">
        <v>13850.460000000001</v>
      </c>
      <c r="K17" s="18">
        <v>11772.891</v>
      </c>
      <c r="L17" s="18">
        <v>11066.517539999999</v>
      </c>
      <c r="M17" s="18">
        <v>12394.4996448</v>
      </c>
    </row>
    <row r="18" spans="1:13">
      <c r="A18" s="17" t="s">
        <v>45</v>
      </c>
      <c r="B18" s="18">
        <v>23296.965120000001</v>
      </c>
      <c r="E18" s="17" t="s">
        <v>44</v>
      </c>
      <c r="F18" s="18">
        <v>80887.023360000007</v>
      </c>
      <c r="G18" s="18">
        <v>68753.969855999996</v>
      </c>
      <c r="H18" s="18">
        <v>11061</v>
      </c>
      <c r="I18" s="18">
        <v>11945.880000000001</v>
      </c>
      <c r="J18" s="18">
        <v>15529.644000000002</v>
      </c>
      <c r="K18" s="18">
        <v>13200.197400000001</v>
      </c>
      <c r="L18" s="18">
        <v>12408.185556</v>
      </c>
      <c r="M18" s="18">
        <v>13897.167822720001</v>
      </c>
    </row>
    <row r="19" spans="1:13">
      <c r="A19" s="17" t="s">
        <v>46</v>
      </c>
      <c r="B19" s="18">
        <v>9449.2569600000006</v>
      </c>
      <c r="E19" s="17" t="s">
        <v>45</v>
      </c>
      <c r="F19" s="18">
        <v>23296.965120000001</v>
      </c>
      <c r="G19" s="18">
        <v>19802.420352000001</v>
      </c>
      <c r="H19" s="18">
        <v>78305</v>
      </c>
      <c r="I19" s="18">
        <v>84569.400000000009</v>
      </c>
      <c r="J19" s="18">
        <v>109940.22000000002</v>
      </c>
      <c r="K19" s="18">
        <v>93449.187000000005</v>
      </c>
      <c r="L19" s="18">
        <v>87842.235780000003</v>
      </c>
      <c r="M19" s="18">
        <v>98383.304073600011</v>
      </c>
    </row>
    <row r="20" spans="1:13">
      <c r="A20" s="17" t="s">
        <v>47</v>
      </c>
      <c r="B20" s="18">
        <v>12188.4048</v>
      </c>
      <c r="E20" s="17" t="s">
        <v>46</v>
      </c>
      <c r="F20" s="18">
        <v>9449.2569600000006</v>
      </c>
      <c r="G20" s="18">
        <v>8031.8684160000003</v>
      </c>
      <c r="H20" s="18">
        <v>122473.39104000002</v>
      </c>
      <c r="I20" s="18">
        <v>104102.38238400001</v>
      </c>
      <c r="J20" s="18">
        <v>9865</v>
      </c>
      <c r="K20" s="18">
        <v>10654.2</v>
      </c>
      <c r="L20" s="18">
        <v>13850.460000000001</v>
      </c>
      <c r="M20" s="18">
        <v>11772.891</v>
      </c>
    </row>
    <row r="21" spans="1:13">
      <c r="A21" s="17" t="s">
        <v>48</v>
      </c>
      <c r="B21" s="18">
        <v>13666.086720000001</v>
      </c>
      <c r="E21" s="17" t="s">
        <v>47</v>
      </c>
      <c r="F21" s="18">
        <v>12188.4048</v>
      </c>
      <c r="G21" s="18">
        <v>10360.14408</v>
      </c>
      <c r="H21" s="18">
        <v>80887.023360000007</v>
      </c>
      <c r="I21" s="18">
        <v>68753.969855999996</v>
      </c>
      <c r="J21" s="18">
        <v>11061</v>
      </c>
      <c r="K21" s="18">
        <v>11945.880000000001</v>
      </c>
      <c r="L21" s="18">
        <v>15529.644000000002</v>
      </c>
      <c r="M21" s="18">
        <v>13200.197400000001</v>
      </c>
    </row>
    <row r="22" spans="1:13">
      <c r="A22" s="17" t="s">
        <v>49</v>
      </c>
      <c r="B22" s="18">
        <v>96747.39360000001</v>
      </c>
      <c r="E22" s="17" t="s">
        <v>48</v>
      </c>
      <c r="F22" s="18">
        <v>13666.086720000001</v>
      </c>
      <c r="G22" s="18">
        <v>11616.173712000002</v>
      </c>
      <c r="H22" s="18">
        <v>23296.965120000001</v>
      </c>
      <c r="I22" s="18">
        <v>19802.420352000001</v>
      </c>
      <c r="J22" s="18">
        <v>78305</v>
      </c>
      <c r="K22" s="18">
        <v>84569.400000000009</v>
      </c>
      <c r="L22" s="18">
        <v>109940.22000000002</v>
      </c>
      <c r="M22" s="18">
        <v>93449.187000000005</v>
      </c>
    </row>
    <row r="23" spans="1:13">
      <c r="A23" s="17" t="s">
        <v>50</v>
      </c>
      <c r="B23" s="18">
        <v>8681.2000000000007</v>
      </c>
      <c r="E23" s="17" t="s">
        <v>49</v>
      </c>
      <c r="F23" s="18">
        <v>96747.39360000001</v>
      </c>
      <c r="G23" s="18">
        <v>82235.28456</v>
      </c>
      <c r="H23" s="18">
        <v>9449.2569600000006</v>
      </c>
      <c r="I23" s="18">
        <v>8031.8684160000003</v>
      </c>
      <c r="J23" s="18">
        <v>122473.39104000002</v>
      </c>
      <c r="K23" s="18">
        <v>104102.38238400001</v>
      </c>
      <c r="L23" s="18">
        <v>9865</v>
      </c>
      <c r="M23" s="18">
        <v>10654.2</v>
      </c>
    </row>
    <row r="24" spans="1:13">
      <c r="A24" s="17" t="s">
        <v>51</v>
      </c>
      <c r="B24" s="18">
        <v>9733.68</v>
      </c>
      <c r="E24" s="17" t="s">
        <v>50</v>
      </c>
      <c r="F24" s="18">
        <v>8681.2000000000007</v>
      </c>
      <c r="G24" s="18">
        <v>9375.6959999999999</v>
      </c>
      <c r="H24" s="18">
        <v>12188.4048</v>
      </c>
      <c r="I24" s="18">
        <v>10360.14408</v>
      </c>
      <c r="J24" s="18">
        <v>80887.023360000007</v>
      </c>
      <c r="K24" s="18">
        <v>68753.969855999996</v>
      </c>
      <c r="L24" s="18">
        <v>11061</v>
      </c>
      <c r="M24" s="18">
        <v>11945.880000000001</v>
      </c>
    </row>
    <row r="25" spans="1:13">
      <c r="A25" s="17" t="s">
        <v>52</v>
      </c>
      <c r="B25" s="18">
        <v>68908.399999999994</v>
      </c>
      <c r="E25" s="17" t="s">
        <v>51</v>
      </c>
      <c r="F25" s="18">
        <v>9733.68</v>
      </c>
      <c r="G25" s="18">
        <v>10512.374400000001</v>
      </c>
      <c r="H25" s="18">
        <v>13666.086720000001</v>
      </c>
      <c r="I25" s="18">
        <v>11616.173712000002</v>
      </c>
      <c r="J25" s="18">
        <v>23296.965120000001</v>
      </c>
      <c r="K25" s="18">
        <v>19802.420352000001</v>
      </c>
      <c r="L25" s="18">
        <v>78305</v>
      </c>
      <c r="M25" s="18">
        <v>84569.400000000009</v>
      </c>
    </row>
    <row r="26" spans="1:13">
      <c r="A26" s="17" t="s">
        <v>53</v>
      </c>
      <c r="B26" s="18">
        <v>20499.130080000003</v>
      </c>
      <c r="E26" s="17" t="s">
        <v>52</v>
      </c>
      <c r="F26" s="18">
        <v>68908.399999999994</v>
      </c>
      <c r="G26" s="18">
        <v>74421.072000000015</v>
      </c>
      <c r="H26" s="18">
        <v>96747.39360000001</v>
      </c>
      <c r="I26" s="18">
        <v>82235.28456</v>
      </c>
      <c r="J26" s="18">
        <v>9449.2569600000006</v>
      </c>
      <c r="K26" s="18">
        <v>8031.8684160000003</v>
      </c>
      <c r="L26" s="18">
        <v>122473.39104000002</v>
      </c>
      <c r="M26" s="18">
        <v>104102.38238400001</v>
      </c>
    </row>
    <row r="27" spans="1:13">
      <c r="E27" s="17" t="s">
        <v>53</v>
      </c>
      <c r="F27" s="18">
        <v>20499.130080000003</v>
      </c>
      <c r="G27" s="18">
        <v>17424.260568000002</v>
      </c>
      <c r="H27" s="18">
        <v>34945.447679999997</v>
      </c>
      <c r="I27" s="18">
        <v>29703.630528000002</v>
      </c>
      <c r="J27" s="18">
        <v>117457.5</v>
      </c>
      <c r="K27" s="18">
        <v>126854.1</v>
      </c>
      <c r="L27" s="18">
        <v>164910.33000000002</v>
      </c>
      <c r="M27" s="18">
        <v>140173.78049999999</v>
      </c>
    </row>
  </sheetData>
  <mergeCells count="2">
    <mergeCell ref="A2:B2"/>
    <mergeCell ref="F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ADBAD-769A-48AF-9EB6-B79CC323F608}">
  <dimension ref="C3:J25"/>
  <sheetViews>
    <sheetView tabSelected="1" workbookViewId="0">
      <selection activeCell="J13" sqref="J13"/>
    </sheetView>
  </sheetViews>
  <sheetFormatPr defaultRowHeight="14.5"/>
  <cols>
    <col min="3" max="3" width="10.54296875" bestFit="1" customWidth="1"/>
    <col min="4" max="4" width="10.08984375" bestFit="1" customWidth="1"/>
    <col min="5" max="5" width="12.26953125" bestFit="1" customWidth="1"/>
    <col min="6" max="6" width="12.08984375" bestFit="1" customWidth="1"/>
    <col min="7" max="7" width="15.1796875" bestFit="1" customWidth="1"/>
    <col min="8" max="8" width="12.453125" customWidth="1"/>
    <col min="9" max="9" width="12.08984375" bestFit="1" customWidth="1"/>
    <col min="10" max="10" width="14.90625" customWidth="1"/>
  </cols>
  <sheetData>
    <row r="3" spans="3:10" ht="16">
      <c r="C3" s="1" t="s">
        <v>1</v>
      </c>
      <c r="D3" s="1" t="s">
        <v>2</v>
      </c>
      <c r="E3" s="1" t="s">
        <v>3</v>
      </c>
      <c r="F3" s="1" t="s">
        <v>4</v>
      </c>
      <c r="G3" s="1" t="s">
        <v>0</v>
      </c>
      <c r="I3" s="6" t="s">
        <v>27</v>
      </c>
      <c r="J3" s="6"/>
    </row>
    <row r="4" spans="3:10" ht="16">
      <c r="C4" s="7">
        <v>124300</v>
      </c>
      <c r="D4" s="8">
        <v>44754</v>
      </c>
      <c r="E4" s="9">
        <v>5436.33</v>
      </c>
      <c r="F4" s="9">
        <f>E4*0.2</f>
        <v>1087.2660000000001</v>
      </c>
      <c r="G4" t="s">
        <v>5</v>
      </c>
      <c r="I4" s="10" t="s">
        <v>0</v>
      </c>
      <c r="J4" s="10" t="s">
        <v>4</v>
      </c>
    </row>
    <row r="5" spans="3:10">
      <c r="C5" s="7">
        <f>C4*1.2</f>
        <v>149160</v>
      </c>
      <c r="D5" s="8">
        <v>44751</v>
      </c>
      <c r="E5" s="9">
        <v>6197.4161999999997</v>
      </c>
      <c r="F5" s="9">
        <f t="shared" ref="F5:F25" si="0">E5*0.2</f>
        <v>1239.48324</v>
      </c>
      <c r="G5" t="s">
        <v>6</v>
      </c>
      <c r="I5" t="s">
        <v>6</v>
      </c>
      <c r="J5" s="4" t="e">
        <f>VLOOKUP(I5,C4:G25,-1,FALSE)</f>
        <v>#N/A</v>
      </c>
    </row>
    <row r="6" spans="3:10">
      <c r="C6" s="7">
        <f>C5*1.02</f>
        <v>152143.20000000001</v>
      </c>
      <c r="D6" s="8">
        <v>44753</v>
      </c>
      <c r="E6" s="9">
        <v>7065.0544679999994</v>
      </c>
      <c r="F6" s="9">
        <f t="shared" si="0"/>
        <v>1413.0108935999999</v>
      </c>
      <c r="G6" t="s">
        <v>7</v>
      </c>
    </row>
    <row r="7" spans="3:10" ht="16">
      <c r="C7" s="7">
        <f>C6*0.8</f>
        <v>121714.56000000001</v>
      </c>
      <c r="D7" s="8">
        <v>44748</v>
      </c>
      <c r="E7" s="9">
        <v>8054.1620935199981</v>
      </c>
      <c r="F7" s="9">
        <f t="shared" si="0"/>
        <v>1610.8324187039998</v>
      </c>
      <c r="G7" t="s">
        <v>8</v>
      </c>
      <c r="I7" s="6" t="s">
        <v>28</v>
      </c>
      <c r="J7" s="6"/>
    </row>
    <row r="8" spans="3:10" ht="16">
      <c r="C8" s="7">
        <f>C7*0.9</f>
        <v>109543.10400000001</v>
      </c>
      <c r="D8" s="8">
        <v>44752</v>
      </c>
      <c r="E8" s="9">
        <v>9181.7447866127968</v>
      </c>
      <c r="F8" s="9">
        <f t="shared" si="0"/>
        <v>1836.3489573225595</v>
      </c>
      <c r="G8" t="s">
        <v>9</v>
      </c>
      <c r="I8" s="10" t="s">
        <v>0</v>
      </c>
      <c r="J8" s="10" t="s">
        <v>4</v>
      </c>
    </row>
    <row r="9" spans="3:10">
      <c r="C9" s="7">
        <f>C8*1.1</f>
        <v>120497.41440000002</v>
      </c>
      <c r="D9" s="8">
        <v>44755</v>
      </c>
      <c r="E9" s="9">
        <v>10467.189056738587</v>
      </c>
      <c r="F9" s="9">
        <f t="shared" si="0"/>
        <v>2093.4378113477173</v>
      </c>
      <c r="G9" t="s">
        <v>10</v>
      </c>
      <c r="I9" t="s">
        <v>66</v>
      </c>
      <c r="J9" s="4" t="str">
        <f>_xlfn.XLOOKUP(I9,G4:G25,F4:F25,"Not on the list")</f>
        <v>Not on the list</v>
      </c>
    </row>
    <row r="10" spans="3:10">
      <c r="C10" s="7">
        <f>C9*1.02</f>
        <v>122907.36268800002</v>
      </c>
      <c r="D10" s="8">
        <v>44757</v>
      </c>
      <c r="E10" s="9">
        <v>2446.3485000000001</v>
      </c>
      <c r="F10" s="9">
        <f t="shared" si="0"/>
        <v>489.26970000000006</v>
      </c>
      <c r="G10" t="s">
        <v>11</v>
      </c>
    </row>
    <row r="11" spans="3:10">
      <c r="C11" s="7">
        <f>C10*0.8</f>
        <v>98325.890150400024</v>
      </c>
      <c r="D11" s="8">
        <v>44754</v>
      </c>
      <c r="E11" s="9">
        <v>2690.9833500000004</v>
      </c>
      <c r="F11" s="9">
        <f t="shared" si="0"/>
        <v>538.19667000000015</v>
      </c>
      <c r="G11" t="s">
        <v>12</v>
      </c>
    </row>
    <row r="12" spans="3:10" ht="16">
      <c r="C12" s="7">
        <f>C11*0.9</f>
        <v>88493.30113536003</v>
      </c>
      <c r="D12" s="8">
        <v>44756</v>
      </c>
      <c r="E12" s="9">
        <v>2960.0816850000001</v>
      </c>
      <c r="F12" s="9">
        <f t="shared" si="0"/>
        <v>592.01633700000002</v>
      </c>
      <c r="G12" t="s">
        <v>13</v>
      </c>
      <c r="I12" s="10" t="s">
        <v>0</v>
      </c>
      <c r="J12" s="10" t="s">
        <v>65</v>
      </c>
    </row>
    <row r="13" spans="3:10">
      <c r="C13" s="7">
        <f>C12*1.1</f>
        <v>97342.631248896039</v>
      </c>
      <c r="D13" s="8">
        <v>44751</v>
      </c>
      <c r="E13" s="9">
        <v>3256.0898535000001</v>
      </c>
      <c r="F13" s="9">
        <f t="shared" si="0"/>
        <v>651.21797070000002</v>
      </c>
      <c r="G13" t="s">
        <v>14</v>
      </c>
      <c r="I13" t="s">
        <v>5</v>
      </c>
      <c r="J13" s="2">
        <f>_xlfn.XLOOKUP(I13,G4:G25,E4:E25)</f>
        <v>5436.33</v>
      </c>
    </row>
    <row r="14" spans="3:10">
      <c r="C14" s="7">
        <f>C13*1.02</f>
        <v>99289.483873873964</v>
      </c>
      <c r="D14" s="8">
        <v>44755</v>
      </c>
      <c r="E14" s="9">
        <v>3581.6988388500008</v>
      </c>
      <c r="F14" s="9">
        <f t="shared" si="0"/>
        <v>716.33976777000021</v>
      </c>
      <c r="G14" t="s">
        <v>15</v>
      </c>
    </row>
    <row r="15" spans="3:10">
      <c r="C15" s="7">
        <f>C14*0.8</f>
        <v>79431.587099099183</v>
      </c>
      <c r="D15" s="8">
        <v>44758</v>
      </c>
      <c r="E15" s="9">
        <v>3939.8687227350015</v>
      </c>
      <c r="F15" s="9">
        <f t="shared" si="0"/>
        <v>787.97374454700036</v>
      </c>
      <c r="G15" t="s">
        <v>16</v>
      </c>
    </row>
    <row r="16" spans="3:10">
      <c r="C16" s="7">
        <f>C15*0.9</f>
        <v>71488.42838918927</v>
      </c>
      <c r="D16" s="8">
        <v>44760</v>
      </c>
      <c r="E16" s="9">
        <v>4333.855595008502</v>
      </c>
      <c r="F16" s="9">
        <f t="shared" si="0"/>
        <v>866.77111900170041</v>
      </c>
      <c r="G16" t="s">
        <v>17</v>
      </c>
    </row>
    <row r="17" spans="3:7">
      <c r="C17" s="7">
        <f>C16*1.1</f>
        <v>78637.271228108206</v>
      </c>
      <c r="D17" s="8">
        <v>44757</v>
      </c>
      <c r="E17" s="9">
        <v>4767.2411545093528</v>
      </c>
      <c r="F17" s="9">
        <f t="shared" si="0"/>
        <v>953.4482309018706</v>
      </c>
      <c r="G17" t="s">
        <v>18</v>
      </c>
    </row>
    <row r="18" spans="3:7">
      <c r="C18" s="7">
        <f>C17*1.02</f>
        <v>80210.016652670369</v>
      </c>
      <c r="D18" s="8">
        <v>44759</v>
      </c>
      <c r="E18" s="9">
        <v>5243.9652699602884</v>
      </c>
      <c r="F18" s="9">
        <f t="shared" si="0"/>
        <v>1048.7930539920578</v>
      </c>
      <c r="G18" t="s">
        <v>19</v>
      </c>
    </row>
    <row r="19" spans="3:7">
      <c r="C19" s="7">
        <f>C18*0.8</f>
        <v>64168.013322136299</v>
      </c>
      <c r="D19" s="8">
        <v>44754</v>
      </c>
      <c r="E19" s="9">
        <v>5768.3617969563174</v>
      </c>
      <c r="F19" s="9">
        <f t="shared" si="0"/>
        <v>1153.6723593912636</v>
      </c>
      <c r="G19" t="s">
        <v>20</v>
      </c>
    </row>
    <row r="20" spans="3:7">
      <c r="C20" s="7">
        <f>C19*0.9</f>
        <v>57751.211989922667</v>
      </c>
      <c r="D20" s="8">
        <v>44758</v>
      </c>
      <c r="E20" s="9">
        <v>5191.525617260686</v>
      </c>
      <c r="F20" s="9">
        <f t="shared" si="0"/>
        <v>1038.3051234521372</v>
      </c>
      <c r="G20" t="s">
        <v>21</v>
      </c>
    </row>
    <row r="21" spans="3:7">
      <c r="C21" s="7">
        <f>C20*1.1</f>
        <v>63526.333188914941</v>
      </c>
      <c r="D21" s="8">
        <v>44761</v>
      </c>
      <c r="E21" s="9">
        <v>6748.9833024388909</v>
      </c>
      <c r="F21" s="9">
        <f t="shared" si="0"/>
        <v>1349.7966604877784</v>
      </c>
      <c r="G21" t="s">
        <v>22</v>
      </c>
    </row>
    <row r="22" spans="3:7">
      <c r="C22" s="7">
        <f>C21*1.02</f>
        <v>64796.85985269324</v>
      </c>
      <c r="D22" s="8">
        <v>44763</v>
      </c>
      <c r="E22" s="9">
        <v>8773.6782931705584</v>
      </c>
      <c r="F22" s="9">
        <f t="shared" si="0"/>
        <v>1754.7356586341118</v>
      </c>
      <c r="G22" t="s">
        <v>23</v>
      </c>
    </row>
    <row r="23" spans="3:7">
      <c r="C23" s="7">
        <f>C22*0.8</f>
        <v>51837.487882154594</v>
      </c>
      <c r="D23" s="8">
        <v>44760</v>
      </c>
      <c r="E23" s="9">
        <v>11405.781781121728</v>
      </c>
      <c r="F23" s="9">
        <f t="shared" si="0"/>
        <v>2281.1563562243459</v>
      </c>
      <c r="G23" t="s">
        <v>24</v>
      </c>
    </row>
    <row r="24" spans="3:7">
      <c r="C24" s="7">
        <f>C23*0.9</f>
        <v>46653.739093939133</v>
      </c>
      <c r="D24" s="8">
        <v>44762</v>
      </c>
      <c r="E24" s="9">
        <v>6650</v>
      </c>
      <c r="F24" s="9">
        <f t="shared" si="0"/>
        <v>1330</v>
      </c>
      <c r="G24" t="s">
        <v>25</v>
      </c>
    </row>
    <row r="25" spans="3:7">
      <c r="C25" s="7">
        <f>C24*1.1</f>
        <v>51319.113003333048</v>
      </c>
      <c r="D25" s="8">
        <v>44757</v>
      </c>
      <c r="E25" s="9">
        <v>7341</v>
      </c>
      <c r="F25" s="9">
        <f t="shared" si="0"/>
        <v>1468.2</v>
      </c>
      <c r="G25" t="s">
        <v>26</v>
      </c>
    </row>
  </sheetData>
  <mergeCells count="2">
    <mergeCell ref="I3:J3"/>
    <mergeCell ref="I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VLOOKUP</vt:lpstr>
      <vt:lpstr>HLOOKUP</vt:lpstr>
      <vt:lpstr>INDEX AND MATCH</vt:lpstr>
      <vt:lpstr>XLOOKUP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abdishakur Diiso</dc:creator>
  <cp:lastModifiedBy>abdishakur Diiso</cp:lastModifiedBy>
  <dcterms:created xsi:type="dcterms:W3CDTF">2025-02-21T13:27:34Z</dcterms:created>
  <dcterms:modified xsi:type="dcterms:W3CDTF">2025-02-21T14:54:23Z</dcterms:modified>
</cp:coreProperties>
</file>